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3955" windowHeight="9525"/>
  </bookViews>
  <sheets>
    <sheet name="Sheet1" sheetId="1" r:id="rId1"/>
    <sheet name="Sheet2" sheetId="2" r:id="rId2"/>
    <sheet name="Sheet3" sheetId="3" r:id="rId3"/>
  </sheets>
  <definedNames>
    <definedName name="_xlnm.Print_Area" localSheetId="0">Sheet1!$A$1:$N$89</definedName>
  </definedNames>
  <calcPr calcId="125725"/>
</workbook>
</file>

<file path=xl/calcChain.xml><?xml version="1.0" encoding="utf-8"?>
<calcChain xmlns="http://schemas.openxmlformats.org/spreadsheetml/2006/main">
  <c r="F89" i="1"/>
  <c r="N71"/>
  <c r="M71"/>
  <c r="L71"/>
  <c r="K71"/>
  <c r="J71"/>
  <c r="I71"/>
  <c r="H71"/>
  <c r="G71"/>
  <c r="F71"/>
  <c r="E71"/>
  <c r="D71"/>
  <c r="C71"/>
  <c r="I51" l="1"/>
  <c r="N68" s="1"/>
  <c r="N72" s="1"/>
  <c r="E78" s="1"/>
  <c r="N87" l="1"/>
  <c r="J83"/>
  <c r="F79"/>
  <c r="C76"/>
  <c r="D77"/>
  <c r="K84"/>
  <c r="G80"/>
  <c r="L85"/>
  <c r="H81"/>
  <c r="M86"/>
  <c r="I82"/>
  <c r="I63"/>
  <c r="E59"/>
  <c r="E60" s="1"/>
  <c r="E61" s="1"/>
  <c r="E62" s="1"/>
  <c r="E63" s="1"/>
  <c r="E64" s="1"/>
  <c r="E65" s="1"/>
  <c r="E66" s="1"/>
  <c r="E67" s="1"/>
  <c r="E68" s="1"/>
  <c r="M67"/>
  <c r="M68" s="1"/>
  <c r="H62"/>
  <c r="D58"/>
  <c r="D59" s="1"/>
  <c r="D60" s="1"/>
  <c r="D61" s="1"/>
  <c r="D62" s="1"/>
  <c r="D63" s="1"/>
  <c r="D64" s="1"/>
  <c r="D65" s="1"/>
  <c r="D66" s="1"/>
  <c r="D67" s="1"/>
  <c r="D68" s="1"/>
  <c r="L66"/>
  <c r="C57"/>
  <c r="C58" s="1"/>
  <c r="C59" s="1"/>
  <c r="C60" s="1"/>
  <c r="C61" s="1"/>
  <c r="C62" s="1"/>
  <c r="C63" s="1"/>
  <c r="C64" s="1"/>
  <c r="C65" s="1"/>
  <c r="C66" s="1"/>
  <c r="C67" s="1"/>
  <c r="C68" s="1"/>
  <c r="G61"/>
  <c r="K65"/>
  <c r="F60"/>
  <c r="F61" s="1"/>
  <c r="F62" s="1"/>
  <c r="F63" s="1"/>
  <c r="F64" s="1"/>
  <c r="F65" s="1"/>
  <c r="F66" s="1"/>
  <c r="F67" s="1"/>
  <c r="F68" s="1"/>
  <c r="J64"/>
  <c r="I64" l="1"/>
  <c r="I65" s="1"/>
  <c r="I66" s="1"/>
  <c r="I67" s="1"/>
  <c r="I68" s="1"/>
  <c r="K66"/>
  <c r="K67" s="1"/>
  <c r="K68" s="1"/>
  <c r="J65"/>
  <c r="J66" s="1"/>
  <c r="J67" s="1"/>
  <c r="J68" s="1"/>
  <c r="G62"/>
  <c r="G63" s="1"/>
  <c r="G64" s="1"/>
  <c r="G65" s="1"/>
  <c r="G66" s="1"/>
  <c r="G67" s="1"/>
  <c r="G68" s="1"/>
  <c r="H63"/>
  <c r="H64" s="1"/>
  <c r="H65" s="1"/>
  <c r="H66" s="1"/>
  <c r="H67" s="1"/>
  <c r="H68" s="1"/>
  <c r="L67"/>
  <c r="L68" s="1"/>
  <c r="L72" l="1"/>
  <c r="C78" s="1"/>
  <c r="K72"/>
  <c r="I85" s="1"/>
  <c r="M72"/>
  <c r="M87" s="1"/>
  <c r="H84" l="1"/>
  <c r="C79"/>
  <c r="F80"/>
  <c r="F82"/>
  <c r="I83"/>
  <c r="G81"/>
  <c r="G83"/>
  <c r="E81"/>
  <c r="C77"/>
  <c r="H83"/>
  <c r="K85"/>
  <c r="L87"/>
  <c r="J85"/>
  <c r="K86"/>
  <c r="D78"/>
  <c r="H82"/>
  <c r="G82"/>
  <c r="E80"/>
  <c r="E79"/>
  <c r="K87"/>
  <c r="J86"/>
  <c r="F81"/>
  <c r="D79"/>
  <c r="J84"/>
  <c r="L86"/>
  <c r="D80"/>
  <c r="I84"/>
  <c r="I72" l="1"/>
  <c r="D82" s="1"/>
  <c r="J72"/>
  <c r="F83" s="1"/>
  <c r="D81" l="1"/>
  <c r="H85"/>
  <c r="G84"/>
  <c r="E82"/>
  <c r="C80"/>
  <c r="E83"/>
  <c r="I86"/>
  <c r="G85"/>
  <c r="H72"/>
  <c r="E84" s="1"/>
  <c r="F84"/>
  <c r="C81"/>
  <c r="H86"/>
  <c r="I87"/>
  <c r="J87"/>
  <c r="F85" l="1"/>
  <c r="G86"/>
  <c r="H87"/>
  <c r="C82"/>
  <c r="G72"/>
  <c r="D84" s="1"/>
  <c r="D83"/>
  <c r="F86" l="1"/>
  <c r="C83"/>
  <c r="E85"/>
  <c r="G87"/>
  <c r="F72" l="1"/>
  <c r="C84" s="1"/>
  <c r="E72"/>
  <c r="C85" s="1"/>
  <c r="E86" l="1"/>
  <c r="E87"/>
  <c r="D86"/>
  <c r="D85"/>
  <c r="D72"/>
  <c r="C86" s="1"/>
  <c r="F87"/>
  <c r="D87" l="1"/>
  <c r="C72"/>
  <c r="C87" l="1"/>
  <c r="F88" s="1"/>
</calcChain>
</file>

<file path=xl/sharedStrings.xml><?xml version="1.0" encoding="utf-8"?>
<sst xmlns="http://schemas.openxmlformats.org/spreadsheetml/2006/main" count="23" uniqueCount="22">
  <si>
    <t>lb/ft³</t>
  </si>
  <si>
    <t>Distance from Center of Pile (ft)</t>
  </si>
  <si>
    <t>Sample</t>
  </si>
  <si>
    <t>(Use these loads for compaction tests)</t>
  </si>
  <si>
    <t>Weight of material in 1.0 ft³ container</t>
  </si>
  <si>
    <t xml:space="preserve">Measure Compaction Deflection (in) = </t>
  </si>
  <si>
    <t xml:space="preserve">Compaction (by weight) at bottom of pile (%) = </t>
  </si>
  <si>
    <t>by weight</t>
  </si>
  <si>
    <t xml:space="preserve">Overall Average Compacted Bulk Density = </t>
  </si>
  <si>
    <t xml:space="preserve">Overall Approximate Average Compaction by Weight = </t>
  </si>
  <si>
    <t xml:space="preserve">Measure Weight (lb) wet basis = </t>
  </si>
  <si>
    <t>[from above data]</t>
  </si>
  <si>
    <t>Average Bulk Density =</t>
  </si>
  <si>
    <t>Loads (lbs) Based on Avg Bulk Density + Preliminary Compaction Estimate</t>
  </si>
  <si>
    <t>(ft)</t>
  </si>
  <si>
    <t>Height</t>
  </si>
  <si>
    <t>Total Load at bottom of pile (lb) =</t>
  </si>
  <si>
    <t xml:space="preserve">Use preliminary compaction per foot estimate = </t>
  </si>
  <si>
    <t xml:space="preserve">Linear Compaction Deflection (%) = </t>
  </si>
  <si>
    <t xml:space="preserve">Table 1 - Measure Bulk Density of freshly ground material </t>
  </si>
  <si>
    <t>Table 2 - Theoretical Loads at Different Pile Heights of Naturally Compacted Biomass</t>
  </si>
  <si>
    <t>Table 3 - Theoretical Compaction (%), by Weight at Different Pile Heights</t>
  </si>
</sst>
</file>

<file path=xl/styles.xml><?xml version="1.0" encoding="utf-8"?>
<styleSheet xmlns="http://schemas.openxmlformats.org/spreadsheetml/2006/main">
  <numFmts count="9">
    <numFmt numFmtId="43" formatCode="_(* #,##0.00_);_(* \(#,##0.00\);_(* &quot;-&quot;??_);_(@_)"/>
    <numFmt numFmtId="164" formatCode="0.000"/>
    <numFmt numFmtId="165" formatCode="0.0%"/>
    <numFmt numFmtId="166" formatCode="0.0000%"/>
    <numFmt numFmtId="167" formatCode="0.0"/>
    <numFmt numFmtId="168" formatCode="_(* #,##0.0_);_(* \(#,##0.0\);_(* &quot;-&quot;??_);_(@_)"/>
    <numFmt numFmtId="169" formatCode="_(* #,##0.000_);_(* \(#,##0.000\);_(* &quot;-&quot;??_);_(@_)"/>
    <numFmt numFmtId="170" formatCode="_(* #,##0.0000_);_(* \(#,##0.0000\);_(* &quot;-&quot;??_);_(@_)"/>
    <numFmt numFmtId="171" formatCode="0.000%"/>
  </numFmts>
  <fonts count="10">
    <font>
      <sz val="11"/>
      <color theme="1"/>
      <name val="Calibri"/>
      <family val="2"/>
      <scheme val="minor"/>
    </font>
    <font>
      <sz val="11"/>
      <color theme="1"/>
      <name val="Calibri"/>
      <family val="2"/>
      <scheme val="minor"/>
    </font>
    <font>
      <b/>
      <sz val="11"/>
      <color rgb="FF00B0F0"/>
      <name val="Calibri"/>
      <family val="2"/>
      <scheme val="minor"/>
    </font>
    <font>
      <sz val="14"/>
      <color rgb="FF000000"/>
      <name val="Calibri"/>
      <family val="2"/>
      <scheme val="minor"/>
    </font>
    <font>
      <b/>
      <sz val="12"/>
      <color theme="1"/>
      <name val="Calibri"/>
      <family val="2"/>
      <scheme val="minor"/>
    </font>
    <font>
      <b/>
      <u/>
      <sz val="12"/>
      <color rgb="FF000000"/>
      <name val="Calibri"/>
      <family val="2"/>
      <scheme val="minor"/>
    </font>
    <font>
      <sz val="12"/>
      <color rgb="FF000000"/>
      <name val="Calibri"/>
      <family val="2"/>
      <scheme val="minor"/>
    </font>
    <font>
      <b/>
      <u/>
      <sz val="12"/>
      <color theme="1"/>
      <name val="Calibri"/>
      <family val="2"/>
      <scheme val="minor"/>
    </font>
    <font>
      <sz val="12"/>
      <color theme="1"/>
      <name val="Calibri"/>
      <family val="2"/>
      <scheme val="minor"/>
    </font>
    <font>
      <b/>
      <sz val="11"/>
      <color theme="1"/>
      <name val="Calibri"/>
      <family val="2"/>
      <scheme val="minor"/>
    </font>
  </fonts>
  <fills count="2">
    <fill>
      <patternFill patternType="none"/>
    </fill>
    <fill>
      <patternFill patternType="gray125"/>
    </fill>
  </fills>
  <borders count="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0" fillId="0" borderId="0" xfId="0" applyBorder="1"/>
    <xf numFmtId="9" fontId="0" fillId="0" borderId="0" xfId="2" applyFont="1"/>
    <xf numFmtId="9" fontId="0" fillId="0" borderId="0" xfId="0" applyNumberFormat="1"/>
    <xf numFmtId="0" fontId="0" fillId="0" borderId="2" xfId="0" applyBorder="1"/>
    <xf numFmtId="0" fontId="3" fillId="0" borderId="0" xfId="0" applyFont="1"/>
    <xf numFmtId="0" fontId="0" fillId="0" borderId="0" xfId="0" applyFont="1" applyBorder="1"/>
    <xf numFmtId="0" fontId="0" fillId="0" borderId="0" xfId="0" applyAlignment="1">
      <alignment horizontal="right"/>
    </xf>
    <xf numFmtId="0" fontId="0" fillId="0" borderId="0" xfId="0" applyAlignment="1">
      <alignment horizontal="center"/>
    </xf>
    <xf numFmtId="0" fontId="0" fillId="0" borderId="2" xfId="0" applyBorder="1" applyAlignment="1">
      <alignment horizontal="center"/>
    </xf>
    <xf numFmtId="165" fontId="0" fillId="0" borderId="0" xfId="2" applyNumberFormat="1" applyFont="1"/>
    <xf numFmtId="10" fontId="0" fillId="0" borderId="0" xfId="2" applyNumberFormat="1" applyFont="1"/>
    <xf numFmtId="165" fontId="0" fillId="0" borderId="0" xfId="0" applyNumberFormat="1"/>
    <xf numFmtId="164" fontId="0" fillId="0" borderId="0" xfId="0" applyNumberFormat="1"/>
    <xf numFmtId="2" fontId="0" fillId="0" borderId="0" xfId="0" applyNumberFormat="1"/>
    <xf numFmtId="166" fontId="0" fillId="0" borderId="0" xfId="2" applyNumberFormat="1" applyFont="1"/>
    <xf numFmtId="0" fontId="2" fillId="0" borderId="0" xfId="0" applyFont="1" applyBorder="1"/>
    <xf numFmtId="0" fontId="2" fillId="0" borderId="4" xfId="0" applyFont="1" applyBorder="1"/>
    <xf numFmtId="0" fontId="2" fillId="0" borderId="1" xfId="0" applyFont="1" applyBorder="1"/>
    <xf numFmtId="0" fontId="2" fillId="0" borderId="5" xfId="0" applyFont="1" applyBorder="1"/>
    <xf numFmtId="0" fontId="0" fillId="0" borderId="0" xfId="0" applyAlignment="1">
      <alignment horizontal="center"/>
    </xf>
    <xf numFmtId="9" fontId="0" fillId="0" borderId="2" xfId="0" applyNumberFormat="1" applyBorder="1"/>
    <xf numFmtId="167" fontId="0" fillId="0" borderId="0" xfId="0" applyNumberFormat="1"/>
    <xf numFmtId="1" fontId="0" fillId="0" borderId="0" xfId="0" applyNumberFormat="1"/>
    <xf numFmtId="1" fontId="0" fillId="0" borderId="0" xfId="0" applyNumberFormat="1" applyBorder="1"/>
    <xf numFmtId="165" fontId="2" fillId="0" borderId="3" xfId="2" applyNumberFormat="1" applyFont="1" applyBorder="1"/>
    <xf numFmtId="2" fontId="0" fillId="0" borderId="0" xfId="0" applyNumberFormat="1" applyBorder="1"/>
    <xf numFmtId="167" fontId="2" fillId="0" borderId="4" xfId="0" applyNumberFormat="1" applyFont="1" applyBorder="1"/>
    <xf numFmtId="167" fontId="2" fillId="0" borderId="1" xfId="0" applyNumberFormat="1" applyFont="1" applyBorder="1"/>
    <xf numFmtId="167" fontId="2" fillId="0" borderId="5" xfId="0" applyNumberFormat="1" applyFont="1" applyBorder="1"/>
    <xf numFmtId="9" fontId="1" fillId="0" borderId="0" xfId="2" applyFont="1" applyBorder="1"/>
    <xf numFmtId="165" fontId="0" fillId="0" borderId="0" xfId="0" applyNumberFormat="1" applyFill="1"/>
    <xf numFmtId="10" fontId="1" fillId="0" borderId="0" xfId="2" applyNumberFormat="1" applyFont="1" applyBorder="1"/>
    <xf numFmtId="0" fontId="5" fillId="0" borderId="0" xfId="0" applyFont="1"/>
    <xf numFmtId="0" fontId="6" fillId="0" borderId="0" xfId="0" applyFont="1"/>
    <xf numFmtId="0" fontId="7" fillId="0" borderId="0" xfId="0" applyFont="1"/>
    <xf numFmtId="0" fontId="4" fillId="0" borderId="0" xfId="0" applyFont="1" applyAlignment="1">
      <alignment horizontal="right"/>
    </xf>
    <xf numFmtId="165" fontId="4" fillId="0" borderId="0" xfId="0" applyNumberFormat="1" applyFont="1" applyFill="1"/>
    <xf numFmtId="9" fontId="8" fillId="0" borderId="0" xfId="0" applyNumberFormat="1" applyFont="1"/>
    <xf numFmtId="9" fontId="4" fillId="0" borderId="0" xfId="0" applyNumberFormat="1" applyFont="1"/>
    <xf numFmtId="168" fontId="4" fillId="0" borderId="0" xfId="1" applyNumberFormat="1" applyFont="1" applyFill="1"/>
    <xf numFmtId="0" fontId="0" fillId="0" borderId="5" xfId="0" applyBorder="1"/>
    <xf numFmtId="0" fontId="0" fillId="0" borderId="0" xfId="0" applyBorder="1" applyAlignment="1">
      <alignment horizontal="right"/>
    </xf>
    <xf numFmtId="1" fontId="0" fillId="0" borderId="4" xfId="0" applyNumberFormat="1" applyFont="1" applyBorder="1"/>
    <xf numFmtId="0" fontId="0" fillId="0" borderId="2" xfId="0" applyBorder="1" applyAlignment="1">
      <alignment horizontal="center" wrapText="1"/>
    </xf>
    <xf numFmtId="169" fontId="0" fillId="0" borderId="0" xfId="0" applyNumberFormat="1"/>
    <xf numFmtId="170" fontId="0" fillId="0" borderId="0" xfId="0" applyNumberFormat="1"/>
    <xf numFmtId="171" fontId="0" fillId="0" borderId="0" xfId="0" applyNumberFormat="1"/>
    <xf numFmtId="9" fontId="1" fillId="0" borderId="0" xfId="2" applyNumberFormat="1" applyFont="1" applyBorder="1"/>
    <xf numFmtId="1" fontId="9" fillId="0" borderId="0" xfId="0" applyNumberFormat="1" applyFont="1"/>
    <xf numFmtId="1" fontId="9" fillId="0" borderId="2" xfId="0" applyNumberFormat="1" applyFont="1" applyBorder="1"/>
    <xf numFmtId="0" fontId="9" fillId="0" borderId="2" xfId="0" applyFont="1" applyBorder="1" applyAlignment="1">
      <alignment horizontal="right"/>
    </xf>
    <xf numFmtId="0" fontId="0" fillId="0" borderId="0" xfId="0"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76201</xdr:colOff>
      <xdr:row>1</xdr:row>
      <xdr:rowOff>19050</xdr:rowOff>
    </xdr:from>
    <xdr:to>
      <xdr:col>13</xdr:col>
      <xdr:colOff>400050</xdr:colOff>
      <xdr:row>44</xdr:row>
      <xdr:rowOff>114300</xdr:rowOff>
    </xdr:to>
    <xdr:sp macro="" textlink="">
      <xdr:nvSpPr>
        <xdr:cNvPr id="2" name="TextBox 1"/>
        <xdr:cNvSpPr txBox="1"/>
      </xdr:nvSpPr>
      <xdr:spPr>
        <a:xfrm>
          <a:off x="76201" y="209550"/>
          <a:ext cx="8458199" cy="723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u="sng"/>
            <a:t>Comments</a:t>
          </a:r>
        </a:p>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latin typeface="+mn-lt"/>
              <a:ea typeface="+mn-ea"/>
              <a:cs typeface="+mn-cs"/>
            </a:rPr>
            <a:t>1) - Compaction is the most difficult pile parameter to determine with any consistent accuracy. Every material is different and every pile is different.  The amount of compaction depends upon the species, the form of the material, the relative amounts of bark, wood and foliage present, the grind size, particle size distribution, moisture content, weather conditions, the shape of the pile, how the pile is constructed, how long it has been sitting, decomposition, the amount of contamination, etc. </a:t>
          </a:r>
        </a:p>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latin typeface="+mn-lt"/>
              <a:ea typeface="+mn-ea"/>
              <a:cs typeface="+mn-cs"/>
            </a:rPr>
            <a:t>2) - Natural compaction in a biomass pile varies within the pile depending</a:t>
          </a:r>
          <a:r>
            <a:rPr lang="en-US" sz="1400" baseline="0">
              <a:solidFill>
                <a:schemeClr val="dk1"/>
              </a:solidFill>
              <a:latin typeface="+mn-lt"/>
              <a:ea typeface="+mn-ea"/>
              <a:cs typeface="+mn-cs"/>
            </a:rPr>
            <a:t> upon the height of the pile, with the least dense material on top and the most dense on the bottom of the pile.</a:t>
          </a:r>
          <a:endParaRPr lang="en-US" sz="14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latin typeface="+mn-lt"/>
              <a:ea typeface="+mn-ea"/>
              <a:cs typeface="+mn-cs"/>
            </a:rPr>
            <a:t>3) - The following</a:t>
          </a:r>
          <a:r>
            <a:rPr lang="en-US" sz="1400" baseline="0">
              <a:solidFill>
                <a:schemeClr val="dk1"/>
              </a:solidFill>
              <a:latin typeface="+mn-lt"/>
              <a:ea typeface="+mn-ea"/>
              <a:cs typeface="+mn-cs"/>
            </a:rPr>
            <a:t> spreadsheet is intended to provide assistance in calculating the approximate average, natural compaction in a small biomass pile.</a:t>
          </a:r>
          <a:endParaRPr lang="en-US" sz="1400">
            <a:solidFill>
              <a:schemeClr val="dk1"/>
            </a:solidFill>
            <a:latin typeface="+mn-lt"/>
            <a:ea typeface="+mn-ea"/>
            <a:cs typeface="+mn-cs"/>
          </a:endParaRPr>
        </a:p>
        <a:p>
          <a:r>
            <a:rPr lang="en-US" sz="1400">
              <a:solidFill>
                <a:schemeClr val="dk1"/>
              </a:solidFill>
              <a:latin typeface="+mn-lt"/>
              <a:ea typeface="+mn-ea"/>
              <a:cs typeface="+mn-cs"/>
            </a:rPr>
            <a:t>4) - The boxes in the following table that</a:t>
          </a:r>
          <a:r>
            <a:rPr lang="en-US" sz="1400" baseline="0">
              <a:solidFill>
                <a:schemeClr val="dk1"/>
              </a:solidFill>
              <a:latin typeface="+mn-lt"/>
              <a:ea typeface="+mn-ea"/>
              <a:cs typeface="+mn-cs"/>
            </a:rPr>
            <a:t> have</a:t>
          </a:r>
          <a:r>
            <a:rPr lang="en-US" sz="1400">
              <a:solidFill>
                <a:schemeClr val="dk1"/>
              </a:solidFill>
              <a:latin typeface="+mn-lt"/>
              <a:ea typeface="+mn-ea"/>
              <a:cs typeface="+mn-cs"/>
            </a:rPr>
            <a:t> </a:t>
          </a:r>
          <a:r>
            <a:rPr lang="en-US" sz="1400" b="1">
              <a:solidFill>
                <a:srgbClr val="00B0F0"/>
              </a:solidFill>
              <a:latin typeface="+mn-lt"/>
              <a:ea typeface="+mn-ea"/>
              <a:cs typeface="+mn-cs"/>
            </a:rPr>
            <a:t>blue </a:t>
          </a:r>
          <a:r>
            <a:rPr lang="en-US" sz="1400">
              <a:solidFill>
                <a:schemeClr val="dk1"/>
              </a:solidFill>
              <a:latin typeface="+mn-lt"/>
              <a:ea typeface="+mn-ea"/>
              <a:cs typeface="+mn-cs"/>
            </a:rPr>
            <a:t>text</a:t>
          </a:r>
          <a:r>
            <a:rPr lang="en-US" sz="1400" baseline="0">
              <a:solidFill>
                <a:schemeClr val="dk1"/>
              </a:solidFill>
              <a:latin typeface="+mn-lt"/>
              <a:ea typeface="+mn-ea"/>
              <a:cs typeface="+mn-cs"/>
            </a:rPr>
            <a:t> are intended for input of actual measured data.</a:t>
          </a:r>
          <a:r>
            <a:rPr lang="en-US" sz="1400">
              <a:solidFill>
                <a:schemeClr val="dk1"/>
              </a:solidFill>
              <a:latin typeface="+mn-lt"/>
              <a:ea typeface="+mn-ea"/>
              <a:cs typeface="+mn-cs"/>
            </a:rPr>
            <a:t> </a:t>
          </a:r>
          <a:endParaRPr lang="en-US" sz="1400"/>
        </a:p>
        <a:p>
          <a:r>
            <a:rPr lang="en-US" sz="1400" b="0" u="none"/>
            <a:t>5) - The spreadsheet has been setup for a 12' high x</a:t>
          </a:r>
          <a:r>
            <a:rPr lang="en-US" sz="1400" b="0" u="none" baseline="0"/>
            <a:t> 24' wide pile with a tapered top; but can be modified to suit other size piles.</a:t>
          </a:r>
        </a:p>
        <a:p>
          <a:endParaRPr lang="en-US" sz="1400" b="0" u="none"/>
        </a:p>
        <a:p>
          <a:r>
            <a:rPr lang="en-US" sz="1400" b="1" u="sng"/>
            <a:t>Instructions</a:t>
          </a:r>
        </a:p>
        <a:p>
          <a:pPr lvl="0"/>
          <a:r>
            <a:rPr lang="en-US" sz="1400">
              <a:solidFill>
                <a:schemeClr val="dk1"/>
              </a:solidFill>
              <a:latin typeface="+mn-lt"/>
              <a:ea typeface="+mn-ea"/>
              <a:cs typeface="+mn-cs"/>
            </a:rPr>
            <a:t>1) - Determine the bulk density of freshly ground material taken from the top surface of the pile</a:t>
          </a:r>
          <a:r>
            <a:rPr lang="en-US" sz="1400" baseline="0">
              <a:solidFill>
                <a:schemeClr val="dk1"/>
              </a:solidFill>
              <a:latin typeface="+mn-lt"/>
              <a:ea typeface="+mn-ea"/>
              <a:cs typeface="+mn-cs"/>
            </a:rPr>
            <a:t> </a:t>
          </a:r>
          <a:r>
            <a:rPr lang="en-US" sz="1400">
              <a:solidFill>
                <a:schemeClr val="dk1"/>
              </a:solidFill>
              <a:latin typeface="+mn-lt"/>
              <a:ea typeface="+mn-ea"/>
              <a:cs typeface="+mn-cs"/>
            </a:rPr>
            <a:t>by filling a 1.0ft³ container with material and weighing it. Note: take (10) different samples from different areas on the pile and enter the values into the box</a:t>
          </a:r>
          <a:r>
            <a:rPr lang="en-US" sz="1400" baseline="0">
              <a:solidFill>
                <a:schemeClr val="dk1"/>
              </a:solidFill>
              <a:latin typeface="+mn-lt"/>
              <a:ea typeface="+mn-ea"/>
              <a:cs typeface="+mn-cs"/>
            </a:rPr>
            <a:t> with </a:t>
          </a:r>
          <a:r>
            <a:rPr lang="en-US" sz="1400" b="1" baseline="0">
              <a:solidFill>
                <a:srgbClr val="00B0F0"/>
              </a:solidFill>
              <a:latin typeface="+mn-lt"/>
              <a:ea typeface="+mn-ea"/>
              <a:cs typeface="+mn-cs"/>
            </a:rPr>
            <a:t>blue</a:t>
          </a:r>
          <a:r>
            <a:rPr lang="en-US" sz="1400" baseline="0">
              <a:solidFill>
                <a:schemeClr val="dk1"/>
              </a:solidFill>
              <a:latin typeface="+mn-lt"/>
              <a:ea typeface="+mn-ea"/>
              <a:cs typeface="+mn-cs"/>
            </a:rPr>
            <a:t> text at the top of Table 1. The spreadsheet will</a:t>
          </a:r>
          <a:r>
            <a:rPr lang="en-US" sz="1400">
              <a:solidFill>
                <a:schemeClr val="dk1"/>
              </a:solidFill>
              <a:latin typeface="+mn-lt"/>
              <a:ea typeface="+mn-ea"/>
              <a:cs typeface="+mn-cs"/>
            </a:rPr>
            <a:t> calculate an average bulk density for the surface material.</a:t>
          </a:r>
        </a:p>
        <a:p>
          <a:pPr lvl="0"/>
          <a:r>
            <a:rPr lang="en-US" sz="1400">
              <a:solidFill>
                <a:schemeClr val="dk1"/>
              </a:solidFill>
              <a:latin typeface="+mn-lt"/>
              <a:ea typeface="+mn-ea"/>
              <a:cs typeface="+mn-cs"/>
            </a:rPr>
            <a:t>2)</a:t>
          </a:r>
          <a:r>
            <a:rPr lang="en-US" sz="1400" baseline="0">
              <a:solidFill>
                <a:schemeClr val="dk1"/>
              </a:solidFill>
              <a:latin typeface="+mn-lt"/>
              <a:ea typeface="+mn-ea"/>
              <a:cs typeface="+mn-cs"/>
            </a:rPr>
            <a:t> - The spreadsheet will m</a:t>
          </a:r>
          <a:r>
            <a:rPr lang="en-US" sz="1400">
              <a:solidFill>
                <a:schemeClr val="dk1"/>
              </a:solidFill>
              <a:latin typeface="+mn-lt"/>
              <a:ea typeface="+mn-ea"/>
              <a:cs typeface="+mn-cs"/>
            </a:rPr>
            <a:t>ultiply the average surface density by the pile height  to determine the approximate load seen by the material.</a:t>
          </a:r>
        </a:p>
        <a:p>
          <a:pPr lvl="0"/>
          <a:r>
            <a:rPr lang="en-US" sz="1400">
              <a:solidFill>
                <a:schemeClr val="dk1"/>
              </a:solidFill>
              <a:latin typeface="+mn-lt"/>
              <a:ea typeface="+mn-ea"/>
              <a:cs typeface="+mn-cs"/>
            </a:rPr>
            <a:t>3) - To determine compaction, fill a 12 x 12 x 12 in. container with loose material and place the appropriate weight (from Table 2) on top, which will compact the material somewhat.</a:t>
          </a:r>
        </a:p>
        <a:p>
          <a:pPr lvl="0"/>
          <a:r>
            <a:rPr lang="en-US" sz="1400">
              <a:solidFill>
                <a:schemeClr val="dk1"/>
              </a:solidFill>
              <a:latin typeface="+mn-lt"/>
              <a:ea typeface="+mn-ea"/>
              <a:cs typeface="+mn-cs"/>
            </a:rPr>
            <a:t>4) - Measure the new height of the sample material, calculate the compaction</a:t>
          </a:r>
          <a:r>
            <a:rPr lang="en-US" sz="1400" baseline="0">
              <a:solidFill>
                <a:schemeClr val="dk1"/>
              </a:solidFill>
              <a:latin typeface="+mn-lt"/>
              <a:ea typeface="+mn-ea"/>
              <a:cs typeface="+mn-cs"/>
            </a:rPr>
            <a:t> deflection</a:t>
          </a:r>
          <a:r>
            <a:rPr lang="en-US" sz="1400">
              <a:solidFill>
                <a:schemeClr val="dk1"/>
              </a:solidFill>
              <a:latin typeface="+mn-lt"/>
              <a:ea typeface="+mn-ea"/>
              <a:cs typeface="+mn-cs"/>
            </a:rPr>
            <a:t> and enter the value into the spreadsheet (</a:t>
          </a:r>
          <a:r>
            <a:rPr lang="en-US" sz="1400" b="1">
              <a:solidFill>
                <a:srgbClr val="00B0F0"/>
              </a:solidFill>
              <a:latin typeface="+mn-lt"/>
              <a:ea typeface="+mn-ea"/>
              <a:cs typeface="+mn-cs"/>
            </a:rPr>
            <a:t>blue</a:t>
          </a:r>
          <a:r>
            <a:rPr lang="en-US" sz="1400">
              <a:solidFill>
                <a:schemeClr val="dk1"/>
              </a:solidFill>
              <a:latin typeface="+mn-lt"/>
              <a:ea typeface="+mn-ea"/>
              <a:cs typeface="+mn-cs"/>
            </a:rPr>
            <a:t> cells) in Table 2. The spreadsheet will calculate the relevant compaction and populate the value in T</a:t>
          </a:r>
          <a:r>
            <a:rPr lang="en-US" sz="1400" baseline="0">
              <a:solidFill>
                <a:schemeClr val="dk1"/>
              </a:solidFill>
              <a:latin typeface="+mn-lt"/>
              <a:ea typeface="+mn-ea"/>
              <a:cs typeface="+mn-cs"/>
            </a:rPr>
            <a:t>able 3.</a:t>
          </a:r>
        </a:p>
        <a:p>
          <a:pPr lvl="0"/>
          <a:r>
            <a:rPr lang="en-US" sz="1400" baseline="0">
              <a:solidFill>
                <a:schemeClr val="dk1"/>
              </a:solidFill>
              <a:latin typeface="+mn-lt"/>
              <a:ea typeface="+mn-ea"/>
              <a:cs typeface="+mn-cs"/>
            </a:rPr>
            <a:t>5) - Repeat steps 3 and 4 for each foot of pile height.</a:t>
          </a:r>
          <a:endParaRPr lang="en-US" sz="1400">
            <a:solidFill>
              <a:schemeClr val="dk1"/>
            </a:solidFill>
            <a:latin typeface="+mn-lt"/>
            <a:ea typeface="+mn-ea"/>
            <a:cs typeface="+mn-cs"/>
          </a:endParaRPr>
        </a:p>
        <a:p>
          <a:pPr lvl="0"/>
          <a:r>
            <a:rPr lang="en-US" sz="1400">
              <a:solidFill>
                <a:schemeClr val="dk1"/>
              </a:solidFill>
              <a:latin typeface="+mn-lt"/>
              <a:ea typeface="+mn-ea"/>
              <a:cs typeface="+mn-cs"/>
            </a:rPr>
            <a:t>6) - If the pile has a tapered top, then repeat steps 3 and 4 for every foot of width of the pile, using the relative pile height in the calculation.</a:t>
          </a:r>
        </a:p>
        <a:p>
          <a:r>
            <a:rPr lang="en-US" sz="1400"/>
            <a:t>7) - The spreadsheet will calculate the overall average of the compaction calculations and from that calculate an </a:t>
          </a:r>
          <a:r>
            <a:rPr lang="en-US" sz="1400" baseline="0"/>
            <a:t>average bulk density</a:t>
          </a:r>
          <a:r>
            <a:rPr lang="en-US" sz="1400"/>
            <a:t>. </a:t>
          </a:r>
        </a:p>
        <a:p>
          <a:r>
            <a:rPr lang="en-US" sz="1400"/>
            <a:t>8) - The</a:t>
          </a:r>
          <a:r>
            <a:rPr lang="en-US" sz="1400" baseline="0"/>
            <a:t> volumetric compaction will be somewhat the same.</a:t>
          </a:r>
          <a:endParaRPr lang="en-US" sz="1400"/>
        </a:p>
        <a:p>
          <a:r>
            <a:rPr lang="en-US" sz="1400"/>
            <a:t>9) - To determine the bone-</a:t>
          </a:r>
          <a:r>
            <a:rPr lang="en-US" sz="1400" baseline="0"/>
            <a:t>dry (BD) bulk density, you will need to measure the moisture content (MC) of each of the (10) samples, calculate an average MC and using that convert the wet density to BD density. However, keep in mind that the surface MC can be quite different than the MC deep inside the pile due to evaporation in a hot, dry climate or rainfall in a wet climate.</a:t>
          </a:r>
          <a:endParaRPr lang="en-US" sz="1400"/>
        </a:p>
      </xdr:txBody>
    </xdr:sp>
    <xdr:clientData/>
  </xdr:twoCellAnchor>
  <xdr:twoCellAnchor>
    <xdr:from>
      <xdr:col>2</xdr:col>
      <xdr:colOff>381000</xdr:colOff>
      <xdr:row>79</xdr:row>
      <xdr:rowOff>9525</xdr:rowOff>
    </xdr:from>
    <xdr:to>
      <xdr:col>10</xdr:col>
      <xdr:colOff>381000</xdr:colOff>
      <xdr:row>87</xdr:row>
      <xdr:rowOff>19050</xdr:rowOff>
    </xdr:to>
    <xdr:cxnSp macro="">
      <xdr:nvCxnSpPr>
        <xdr:cNvPr id="4" name="Straight Connector 3"/>
        <xdr:cNvCxnSpPr/>
      </xdr:nvCxnSpPr>
      <xdr:spPr>
        <a:xfrm>
          <a:off x="3276600" y="14135100"/>
          <a:ext cx="3810000" cy="1533525"/>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438150</xdr:colOff>
      <xdr:row>75</xdr:row>
      <xdr:rowOff>76200</xdr:rowOff>
    </xdr:from>
    <xdr:to>
      <xdr:col>13</xdr:col>
      <xdr:colOff>438150</xdr:colOff>
      <xdr:row>86</xdr:row>
      <xdr:rowOff>19050</xdr:rowOff>
    </xdr:to>
    <xdr:cxnSp macro="">
      <xdr:nvCxnSpPr>
        <xdr:cNvPr id="6" name="Straight Connector 5"/>
        <xdr:cNvCxnSpPr/>
      </xdr:nvCxnSpPr>
      <xdr:spPr>
        <a:xfrm>
          <a:off x="4295775" y="11449050"/>
          <a:ext cx="5238750" cy="21336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704851</xdr:colOff>
      <xdr:row>75</xdr:row>
      <xdr:rowOff>76200</xdr:rowOff>
    </xdr:from>
    <xdr:to>
      <xdr:col>2</xdr:col>
      <xdr:colOff>447675</xdr:colOff>
      <xdr:row>79</xdr:row>
      <xdr:rowOff>47625</xdr:rowOff>
    </xdr:to>
    <xdr:cxnSp macro="">
      <xdr:nvCxnSpPr>
        <xdr:cNvPr id="9" name="Straight Connector 8"/>
        <xdr:cNvCxnSpPr/>
      </xdr:nvCxnSpPr>
      <xdr:spPr>
        <a:xfrm flipH="1">
          <a:off x="704851" y="8391525"/>
          <a:ext cx="3371849" cy="8286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78</xdr:row>
      <xdr:rowOff>161925</xdr:rowOff>
    </xdr:from>
    <xdr:to>
      <xdr:col>2</xdr:col>
      <xdr:colOff>419101</xdr:colOff>
      <xdr:row>83</xdr:row>
      <xdr:rowOff>133350</xdr:rowOff>
    </xdr:to>
    <xdr:cxnSp macro="">
      <xdr:nvCxnSpPr>
        <xdr:cNvPr id="10" name="Straight Connector 9"/>
        <xdr:cNvCxnSpPr/>
      </xdr:nvCxnSpPr>
      <xdr:spPr>
        <a:xfrm flipH="1">
          <a:off x="742950" y="5514975"/>
          <a:ext cx="2971801" cy="923925"/>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56</xdr:row>
      <xdr:rowOff>9525</xdr:rowOff>
    </xdr:from>
    <xdr:to>
      <xdr:col>13</xdr:col>
      <xdr:colOff>419100</xdr:colOff>
      <xdr:row>67</xdr:row>
      <xdr:rowOff>19050</xdr:rowOff>
    </xdr:to>
    <xdr:cxnSp macro="">
      <xdr:nvCxnSpPr>
        <xdr:cNvPr id="15" name="Straight Connector 14"/>
        <xdr:cNvCxnSpPr/>
      </xdr:nvCxnSpPr>
      <xdr:spPr>
        <a:xfrm>
          <a:off x="4076700" y="7362825"/>
          <a:ext cx="4895850" cy="21050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28576</xdr:colOff>
      <xdr:row>56</xdr:row>
      <xdr:rowOff>9525</xdr:rowOff>
    </xdr:from>
    <xdr:to>
      <xdr:col>2</xdr:col>
      <xdr:colOff>495300</xdr:colOff>
      <xdr:row>60</xdr:row>
      <xdr:rowOff>57150</xdr:rowOff>
    </xdr:to>
    <xdr:cxnSp macro="">
      <xdr:nvCxnSpPr>
        <xdr:cNvPr id="16" name="Straight Connector 15"/>
        <xdr:cNvCxnSpPr/>
      </xdr:nvCxnSpPr>
      <xdr:spPr>
        <a:xfrm flipH="1">
          <a:off x="762001" y="4886325"/>
          <a:ext cx="3362324" cy="8096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U90"/>
  <sheetViews>
    <sheetView tabSelected="1" view="pageLayout" topLeftCell="A4" zoomScaleNormal="100" workbookViewId="0">
      <selection activeCell="O15" sqref="O15"/>
    </sheetView>
  </sheetViews>
  <sheetFormatPr defaultRowHeight="15"/>
  <cols>
    <col min="1" max="1" width="7.28515625" customWidth="1"/>
    <col min="2" max="2" width="35.28515625" customWidth="1"/>
    <col min="3" max="14" width="6.5703125" customWidth="1"/>
  </cols>
  <sheetData>
    <row r="2" spans="1:1" ht="15.75">
      <c r="A2" s="33"/>
    </row>
    <row r="3" spans="1:1" ht="15.75">
      <c r="A3" s="34"/>
    </row>
    <row r="4" spans="1:1" ht="15.75">
      <c r="A4" s="34"/>
    </row>
    <row r="5" spans="1:1" ht="15.75">
      <c r="A5" s="33"/>
    </row>
    <row r="6" spans="1:1" ht="15.75">
      <c r="A6" s="34"/>
    </row>
    <row r="7" spans="1:1" ht="15.75">
      <c r="A7" s="34"/>
    </row>
    <row r="8" spans="1:1" ht="15.75">
      <c r="A8" s="34"/>
    </row>
    <row r="9" spans="1:1" ht="15.75">
      <c r="A9" s="34"/>
    </row>
    <row r="10" spans="1:1" ht="15.75">
      <c r="A10" s="34"/>
    </row>
    <row r="11" spans="1:1" ht="15.75">
      <c r="A11" s="34"/>
    </row>
    <row r="47" spans="1:7" ht="15.75">
      <c r="A47" s="35" t="s">
        <v>19</v>
      </c>
    </row>
    <row r="48" spans="1:7" ht="15.75">
      <c r="A48" s="35"/>
      <c r="G48" t="s">
        <v>4</v>
      </c>
    </row>
    <row r="49" spans="1:21">
      <c r="B49" s="7" t="s">
        <v>2</v>
      </c>
      <c r="C49">
        <v>1</v>
      </c>
      <c r="D49">
        <v>2</v>
      </c>
      <c r="E49">
        <v>3</v>
      </c>
      <c r="F49">
        <v>4</v>
      </c>
      <c r="G49">
        <v>5</v>
      </c>
      <c r="H49">
        <v>6</v>
      </c>
      <c r="I49">
        <v>7</v>
      </c>
      <c r="J49">
        <v>8</v>
      </c>
      <c r="K49">
        <v>9</v>
      </c>
      <c r="L49">
        <v>10</v>
      </c>
      <c r="M49" s="52"/>
      <c r="N49" s="52"/>
    </row>
    <row r="50" spans="1:21">
      <c r="B50" s="7" t="s">
        <v>10</v>
      </c>
      <c r="C50" s="17">
        <v>21</v>
      </c>
      <c r="D50" s="18">
        <v>22</v>
      </c>
      <c r="E50" s="18">
        <v>19</v>
      </c>
      <c r="F50" s="18">
        <v>18</v>
      </c>
      <c r="G50" s="18">
        <v>18</v>
      </c>
      <c r="H50" s="18">
        <v>22</v>
      </c>
      <c r="I50" s="18">
        <v>21</v>
      </c>
      <c r="J50" s="18">
        <v>21</v>
      </c>
      <c r="K50" s="18">
        <v>19</v>
      </c>
      <c r="L50" s="19">
        <v>19</v>
      </c>
    </row>
    <row r="51" spans="1:21">
      <c r="B51" s="7" t="s">
        <v>17</v>
      </c>
      <c r="C51" s="25">
        <v>6.0000000000000001E-3</v>
      </c>
      <c r="D51" s="32" t="s">
        <v>7</v>
      </c>
      <c r="E51" s="16"/>
      <c r="F51" s="16"/>
      <c r="G51" s="16"/>
      <c r="H51" s="42" t="s">
        <v>12</v>
      </c>
      <c r="I51" s="43">
        <f>AVERAGE(C50:L50)</f>
        <v>20</v>
      </c>
      <c r="J51" s="41" t="s">
        <v>0</v>
      </c>
      <c r="K51" s="1" t="s">
        <v>11</v>
      </c>
      <c r="L51" s="1"/>
      <c r="M51" s="6"/>
      <c r="U51" s="10"/>
    </row>
    <row r="52" spans="1:21">
      <c r="C52" s="8"/>
      <c r="D52" s="16"/>
    </row>
    <row r="53" spans="1:21">
      <c r="C53" s="20"/>
      <c r="D53" s="16"/>
    </row>
    <row r="54" spans="1:21" ht="15.75">
      <c r="A54" s="35" t="s">
        <v>20</v>
      </c>
      <c r="C54" s="7"/>
      <c r="D54" s="6"/>
      <c r="E54" s="1"/>
      <c r="F54" s="1"/>
      <c r="G54" s="1"/>
    </row>
    <row r="55" spans="1:21">
      <c r="A55" s="20" t="s">
        <v>15</v>
      </c>
      <c r="E55" t="s">
        <v>1</v>
      </c>
    </row>
    <row r="56" spans="1:21" ht="14.25" customHeight="1">
      <c r="A56" s="44" t="s">
        <v>14</v>
      </c>
      <c r="B56" s="4"/>
      <c r="C56" s="4">
        <v>1</v>
      </c>
      <c r="D56" s="4">
        <v>2</v>
      </c>
      <c r="E56" s="4">
        <v>3</v>
      </c>
      <c r="F56" s="4">
        <v>4</v>
      </c>
      <c r="G56" s="4">
        <v>5</v>
      </c>
      <c r="H56" s="4">
        <v>6</v>
      </c>
      <c r="I56" s="4">
        <v>7</v>
      </c>
      <c r="J56" s="4">
        <v>8</v>
      </c>
      <c r="K56" s="4">
        <v>9</v>
      </c>
      <c r="L56" s="4">
        <v>10</v>
      </c>
      <c r="M56" s="4">
        <v>11</v>
      </c>
      <c r="N56" s="4">
        <v>12</v>
      </c>
    </row>
    <row r="57" spans="1:21">
      <c r="A57" s="8">
        <v>12</v>
      </c>
      <c r="C57" s="49">
        <f>I51</f>
        <v>20</v>
      </c>
      <c r="P57" s="23"/>
      <c r="R57" s="22"/>
      <c r="S57" s="22"/>
      <c r="T57" s="10"/>
      <c r="U57" s="11"/>
    </row>
    <row r="58" spans="1:21">
      <c r="A58" s="8">
        <v>11</v>
      </c>
      <c r="C58" s="49">
        <f t="shared" ref="C58:C68" si="0">(C$57+C57)*(1+C$51)</f>
        <v>40.24</v>
      </c>
      <c r="D58" s="23">
        <f>I51</f>
        <v>20</v>
      </c>
      <c r="E58" s="23"/>
      <c r="F58" s="23"/>
      <c r="G58" s="23"/>
      <c r="H58" s="23"/>
      <c r="I58" s="23"/>
      <c r="J58" s="23"/>
      <c r="K58" s="23"/>
      <c r="L58" s="23"/>
      <c r="M58" s="23"/>
      <c r="N58" s="7" t="s">
        <v>13</v>
      </c>
      <c r="P58" s="22"/>
      <c r="Q58" s="22"/>
      <c r="R58" s="22"/>
      <c r="S58" s="22"/>
      <c r="T58" s="10"/>
      <c r="U58" s="11"/>
    </row>
    <row r="59" spans="1:21">
      <c r="A59" s="8">
        <v>10</v>
      </c>
      <c r="C59" s="49">
        <f t="shared" si="0"/>
        <v>60.601440000000004</v>
      </c>
      <c r="D59" s="23">
        <f t="shared" ref="D59:D68" si="1">(D$58+D58)*(1+C$51)</f>
        <v>40.24</v>
      </c>
      <c r="E59" s="23">
        <f>I51</f>
        <v>20</v>
      </c>
      <c r="F59" s="23"/>
      <c r="G59" s="23"/>
      <c r="H59" s="23"/>
      <c r="I59" s="23"/>
      <c r="J59" s="23"/>
      <c r="K59" s="23"/>
      <c r="L59" s="23"/>
      <c r="M59" s="23"/>
      <c r="N59" s="23"/>
      <c r="P59" s="13"/>
      <c r="Q59" s="22"/>
      <c r="R59" s="22"/>
      <c r="S59" s="22"/>
      <c r="T59" s="10"/>
      <c r="U59" s="11"/>
    </row>
    <row r="60" spans="1:21">
      <c r="A60" s="8">
        <v>9</v>
      </c>
      <c r="C60" s="49">
        <f t="shared" si="0"/>
        <v>81.085048639999997</v>
      </c>
      <c r="D60" s="23">
        <f t="shared" si="1"/>
        <v>60.601440000000004</v>
      </c>
      <c r="E60" s="23">
        <f t="shared" ref="E60:E68" si="2">(E$59+E59)*(1+C$51)</f>
        <v>40.24</v>
      </c>
      <c r="F60" s="23">
        <f>I51</f>
        <v>20</v>
      </c>
      <c r="G60" s="23"/>
      <c r="H60" s="23"/>
      <c r="I60" s="23"/>
      <c r="J60" s="23"/>
      <c r="K60" s="23"/>
      <c r="L60" s="23"/>
      <c r="M60" s="23"/>
      <c r="N60" s="23"/>
      <c r="P60" s="22"/>
      <c r="Q60" s="22"/>
      <c r="R60" s="22"/>
      <c r="S60" s="22"/>
      <c r="T60" s="10"/>
      <c r="U60" s="11"/>
    </row>
    <row r="61" spans="1:21">
      <c r="A61" s="8">
        <v>8</v>
      </c>
      <c r="C61" s="49">
        <f t="shared" si="0"/>
        <v>101.69155893183999</v>
      </c>
      <c r="D61" s="23">
        <f t="shared" si="1"/>
        <v>81.085048639999997</v>
      </c>
      <c r="E61" s="23">
        <f t="shared" si="2"/>
        <v>60.601440000000004</v>
      </c>
      <c r="F61" s="23">
        <f t="shared" ref="F61:F68" si="3">(F$60+F60)*(1+C$51)</f>
        <v>40.24</v>
      </c>
      <c r="G61" s="23">
        <f>I51</f>
        <v>20</v>
      </c>
      <c r="H61" s="23"/>
      <c r="I61" s="23"/>
      <c r="J61" s="23"/>
      <c r="K61" s="23"/>
      <c r="L61" s="23"/>
      <c r="M61" s="23"/>
      <c r="N61" s="23"/>
      <c r="P61" s="22"/>
      <c r="Q61" s="22"/>
      <c r="R61" s="22"/>
      <c r="S61" s="22"/>
      <c r="T61" s="10"/>
      <c r="U61" s="11"/>
    </row>
    <row r="62" spans="1:21">
      <c r="A62" s="8">
        <v>7</v>
      </c>
      <c r="C62" s="49">
        <f t="shared" si="0"/>
        <v>122.42170828543104</v>
      </c>
      <c r="D62" s="23">
        <f t="shared" si="1"/>
        <v>101.69155893183999</v>
      </c>
      <c r="E62" s="23">
        <f t="shared" si="2"/>
        <v>81.085048639999997</v>
      </c>
      <c r="F62" s="23">
        <f t="shared" si="3"/>
        <v>60.601440000000004</v>
      </c>
      <c r="G62" s="23">
        <f t="shared" ref="G62:G68" si="4">(G$61+G61)*(1+C$51)</f>
        <v>40.24</v>
      </c>
      <c r="H62" s="23">
        <f>I51</f>
        <v>20</v>
      </c>
      <c r="I62" s="23"/>
      <c r="J62" s="23"/>
      <c r="K62" s="23"/>
      <c r="L62" s="23"/>
      <c r="M62" s="23"/>
      <c r="N62" s="23"/>
      <c r="P62" s="22"/>
      <c r="Q62" s="22"/>
      <c r="R62" s="22"/>
      <c r="S62" s="22"/>
      <c r="T62" s="10"/>
      <c r="U62" s="11"/>
    </row>
    <row r="63" spans="1:21">
      <c r="A63" s="8">
        <v>6</v>
      </c>
      <c r="C63" s="49">
        <f t="shared" si="0"/>
        <v>143.27623853514362</v>
      </c>
      <c r="D63" s="23">
        <f t="shared" si="1"/>
        <v>122.42170828543104</v>
      </c>
      <c r="E63" s="23">
        <f t="shared" si="2"/>
        <v>101.69155893183999</v>
      </c>
      <c r="F63" s="23">
        <f t="shared" si="3"/>
        <v>81.085048639999997</v>
      </c>
      <c r="G63" s="23">
        <f t="shared" si="4"/>
        <v>60.601440000000004</v>
      </c>
      <c r="H63" s="23">
        <f t="shared" ref="H63:H68" si="5">(H$62+H62)*(1+C$51)</f>
        <v>40.24</v>
      </c>
      <c r="I63" s="23">
        <f>I51</f>
        <v>20</v>
      </c>
      <c r="J63" s="23"/>
      <c r="K63" s="23"/>
      <c r="L63" s="23"/>
      <c r="M63" s="23"/>
      <c r="N63" s="23"/>
      <c r="P63" s="22"/>
      <c r="Q63" s="22"/>
      <c r="R63" s="22"/>
      <c r="S63" s="22"/>
      <c r="T63" s="10"/>
      <c r="U63" s="11"/>
    </row>
    <row r="64" spans="1:21">
      <c r="A64" s="8">
        <v>5</v>
      </c>
      <c r="C64" s="49">
        <f t="shared" si="0"/>
        <v>164.25589596635447</v>
      </c>
      <c r="D64" s="23">
        <f t="shared" si="1"/>
        <v>143.27623853514362</v>
      </c>
      <c r="E64" s="23">
        <f t="shared" si="2"/>
        <v>122.42170828543104</v>
      </c>
      <c r="F64" s="23">
        <f t="shared" si="3"/>
        <v>101.69155893183999</v>
      </c>
      <c r="G64" s="23">
        <f t="shared" si="4"/>
        <v>81.085048639999997</v>
      </c>
      <c r="H64" s="23">
        <f t="shared" si="5"/>
        <v>60.601440000000004</v>
      </c>
      <c r="I64" s="23">
        <f>(I$63+I63)*(1+C$51)</f>
        <v>40.24</v>
      </c>
      <c r="J64" s="23">
        <f>I51</f>
        <v>20</v>
      </c>
      <c r="K64" s="23"/>
      <c r="L64" s="23"/>
      <c r="M64" s="23"/>
      <c r="N64" s="23"/>
      <c r="P64" s="22"/>
      <c r="Q64" s="22"/>
      <c r="R64" s="22"/>
      <c r="S64" s="22"/>
      <c r="T64" s="10"/>
      <c r="U64" s="11"/>
    </row>
    <row r="65" spans="1:21">
      <c r="A65" s="8">
        <v>4</v>
      </c>
      <c r="C65" s="49">
        <f t="shared" si="0"/>
        <v>185.3614313421526</v>
      </c>
      <c r="D65" s="23">
        <f t="shared" si="1"/>
        <v>164.25589596635447</v>
      </c>
      <c r="E65" s="23">
        <f t="shared" si="2"/>
        <v>143.27623853514362</v>
      </c>
      <c r="F65" s="23">
        <f t="shared" si="3"/>
        <v>122.42170828543104</v>
      </c>
      <c r="G65" s="23">
        <f t="shared" si="4"/>
        <v>101.69155893183999</v>
      </c>
      <c r="H65" s="23">
        <f t="shared" si="5"/>
        <v>81.085048639999997</v>
      </c>
      <c r="I65" s="23">
        <f>(I$63+I64)*(1+C$51)</f>
        <v>60.601440000000004</v>
      </c>
      <c r="J65" s="23">
        <f>(J$64+J64)*(1+C$51)</f>
        <v>40.24</v>
      </c>
      <c r="K65" s="23">
        <f>I51</f>
        <v>20</v>
      </c>
      <c r="L65" s="23"/>
      <c r="M65" s="23"/>
      <c r="N65" s="23"/>
      <c r="P65" s="22"/>
      <c r="Q65" s="22"/>
      <c r="R65" s="22"/>
      <c r="S65" s="22"/>
      <c r="T65" s="10"/>
      <c r="U65" s="11"/>
    </row>
    <row r="66" spans="1:21">
      <c r="A66" s="8">
        <v>3</v>
      </c>
      <c r="C66" s="49">
        <f t="shared" si="0"/>
        <v>206.59359993020553</v>
      </c>
      <c r="D66" s="23">
        <f t="shared" si="1"/>
        <v>185.3614313421526</v>
      </c>
      <c r="E66" s="23">
        <f t="shared" si="2"/>
        <v>164.25589596635447</v>
      </c>
      <c r="F66" s="23">
        <f t="shared" si="3"/>
        <v>143.27623853514362</v>
      </c>
      <c r="G66" s="23">
        <f t="shared" si="4"/>
        <v>122.42170828543104</v>
      </c>
      <c r="H66" s="23">
        <f t="shared" si="5"/>
        <v>101.69155893183999</v>
      </c>
      <c r="I66" s="23">
        <f>(I$63+I65)*(1+C$51)</f>
        <v>81.085048639999997</v>
      </c>
      <c r="J66" s="23">
        <f>(J$64+J65)*(1+C$51)</f>
        <v>60.601440000000004</v>
      </c>
      <c r="K66" s="23">
        <f>(K$65+K65)*(1+C$51)</f>
        <v>40.24</v>
      </c>
      <c r="L66" s="23">
        <f>I51</f>
        <v>20</v>
      </c>
      <c r="M66" s="23"/>
      <c r="N66" s="23"/>
      <c r="P66" s="22"/>
      <c r="Q66" s="22"/>
      <c r="R66" s="22"/>
      <c r="S66" s="22"/>
      <c r="T66" s="10"/>
      <c r="U66" s="11"/>
    </row>
    <row r="67" spans="1:21">
      <c r="A67" s="8">
        <v>2</v>
      </c>
      <c r="B67" s="1"/>
      <c r="C67" s="49">
        <f t="shared" si="0"/>
        <v>227.95316152978677</v>
      </c>
      <c r="D67" s="24">
        <f t="shared" si="1"/>
        <v>206.59359993020553</v>
      </c>
      <c r="E67" s="24">
        <f t="shared" si="2"/>
        <v>185.3614313421526</v>
      </c>
      <c r="F67" s="24">
        <f t="shared" si="3"/>
        <v>164.25589596635447</v>
      </c>
      <c r="G67" s="24">
        <f t="shared" si="4"/>
        <v>143.27623853514362</v>
      </c>
      <c r="H67" s="24">
        <f t="shared" si="5"/>
        <v>122.42170828543104</v>
      </c>
      <c r="I67" s="24">
        <f>(I$63+I66)*(1+C$51)</f>
        <v>101.69155893183999</v>
      </c>
      <c r="J67" s="24">
        <f>(J$64+J66)*(1+C$51)</f>
        <v>81.085048639999997</v>
      </c>
      <c r="K67" s="24">
        <f>(K$65+K66)*(1+C$51)</f>
        <v>60.601440000000004</v>
      </c>
      <c r="L67" s="24">
        <f>(L$66+L66)*(1+C$51)</f>
        <v>40.24</v>
      </c>
      <c r="M67" s="24">
        <f>I51</f>
        <v>20</v>
      </c>
      <c r="N67" s="24"/>
      <c r="P67" s="22"/>
      <c r="Q67" s="22"/>
      <c r="R67" s="22"/>
      <c r="S67" s="22"/>
      <c r="T67" s="10"/>
      <c r="U67" s="11"/>
    </row>
    <row r="68" spans="1:21">
      <c r="A68" s="8">
        <v>1</v>
      </c>
      <c r="B68" s="51" t="s">
        <v>16</v>
      </c>
      <c r="C68" s="50">
        <f t="shared" si="0"/>
        <v>249.4408804989655</v>
      </c>
      <c r="D68" s="50">
        <f t="shared" si="1"/>
        <v>227.95316152978677</v>
      </c>
      <c r="E68" s="50">
        <f t="shared" si="2"/>
        <v>206.59359993020553</v>
      </c>
      <c r="F68" s="50">
        <f t="shared" si="3"/>
        <v>185.3614313421526</v>
      </c>
      <c r="G68" s="50">
        <f t="shared" si="4"/>
        <v>164.25589596635447</v>
      </c>
      <c r="H68" s="50">
        <f t="shared" si="5"/>
        <v>143.27623853514362</v>
      </c>
      <c r="I68" s="50">
        <f>(I$63+I67)*(1+C$51)</f>
        <v>122.42170828543104</v>
      </c>
      <c r="J68" s="50">
        <f>(J$64+J67)*(1+C$51)</f>
        <v>101.69155893183999</v>
      </c>
      <c r="K68" s="50">
        <f>(K$65+K67)*(1+C$51)</f>
        <v>81.085048639999997</v>
      </c>
      <c r="L68" s="50">
        <f>(L$66+L67)*(1+C$51)</f>
        <v>60.601440000000004</v>
      </c>
      <c r="M68" s="50">
        <f>(M$67+M67)*(1+C$51)</f>
        <v>40.24</v>
      </c>
      <c r="N68" s="50">
        <f>I51</f>
        <v>20</v>
      </c>
      <c r="P68" s="22"/>
      <c r="Q68" s="22"/>
      <c r="R68" s="22"/>
      <c r="S68" s="22"/>
      <c r="T68" s="10"/>
      <c r="U68" s="11"/>
    </row>
    <row r="69" spans="1:21">
      <c r="B69" s="7" t="s">
        <v>3</v>
      </c>
      <c r="C69" s="4"/>
      <c r="D69" s="4"/>
      <c r="E69" s="4"/>
      <c r="F69" s="4"/>
      <c r="G69" s="4"/>
      <c r="H69" s="4"/>
      <c r="I69" s="4"/>
      <c r="J69" s="4"/>
      <c r="K69" s="4"/>
      <c r="L69" s="4"/>
      <c r="M69" s="4"/>
      <c r="N69" s="4"/>
      <c r="R69" s="22"/>
      <c r="S69" s="22"/>
      <c r="T69" s="31"/>
      <c r="U69" s="12"/>
    </row>
    <row r="70" spans="1:21">
      <c r="B70" s="7" t="s">
        <v>5</v>
      </c>
      <c r="C70" s="27">
        <v>1.5</v>
      </c>
      <c r="D70" s="28">
        <v>1.4</v>
      </c>
      <c r="E70" s="28">
        <v>1.2</v>
      </c>
      <c r="F70" s="28">
        <v>1.1000000000000001</v>
      </c>
      <c r="G70" s="28">
        <v>1</v>
      </c>
      <c r="H70" s="28">
        <v>0.9</v>
      </c>
      <c r="I70" s="28">
        <v>0.7</v>
      </c>
      <c r="J70" s="28">
        <v>0.6</v>
      </c>
      <c r="K70" s="28">
        <v>0.5</v>
      </c>
      <c r="L70" s="28">
        <v>0.4</v>
      </c>
      <c r="M70" s="28">
        <v>0.2</v>
      </c>
      <c r="N70" s="29">
        <v>0</v>
      </c>
      <c r="O70" s="14"/>
    </row>
    <row r="71" spans="1:21">
      <c r="B71" s="7" t="s">
        <v>18</v>
      </c>
      <c r="C71" s="48">
        <f>C70/12</f>
        <v>0.125</v>
      </c>
      <c r="D71" s="30">
        <f t="shared" ref="D71:N71" si="6">D70/12</f>
        <v>0.11666666666666665</v>
      </c>
      <c r="E71" s="30">
        <f t="shared" si="6"/>
        <v>9.9999999999999992E-2</v>
      </c>
      <c r="F71" s="30">
        <f t="shared" si="6"/>
        <v>9.1666666666666674E-2</v>
      </c>
      <c r="G71" s="30">
        <f t="shared" si="6"/>
        <v>8.3333333333333329E-2</v>
      </c>
      <c r="H71" s="30">
        <f t="shared" si="6"/>
        <v>7.4999999999999997E-2</v>
      </c>
      <c r="I71" s="30">
        <f t="shared" si="6"/>
        <v>5.8333333333333327E-2</v>
      </c>
      <c r="J71" s="30">
        <f t="shared" si="6"/>
        <v>4.9999999999999996E-2</v>
      </c>
      <c r="K71" s="30">
        <f t="shared" si="6"/>
        <v>4.1666666666666664E-2</v>
      </c>
      <c r="L71" s="30">
        <f t="shared" si="6"/>
        <v>3.3333333333333333E-2</v>
      </c>
      <c r="M71" s="30">
        <f t="shared" si="6"/>
        <v>1.6666666666666666E-2</v>
      </c>
      <c r="N71" s="30">
        <f t="shared" si="6"/>
        <v>0</v>
      </c>
      <c r="O71" s="14"/>
    </row>
    <row r="72" spans="1:21">
      <c r="B72" s="7" t="s">
        <v>6</v>
      </c>
      <c r="C72" s="2">
        <f t="shared" ref="C72:N72" si="7">(((C68-C67)/((12-C70)*144/1728))/$I51)-1</f>
        <v>0.22786965538164172</v>
      </c>
      <c r="D72" s="2">
        <f t="shared" si="7"/>
        <v>0.20903178865554195</v>
      </c>
      <c r="E72" s="2">
        <f t="shared" si="7"/>
        <v>0.17956492155849602</v>
      </c>
      <c r="F72" s="2">
        <f t="shared" si="7"/>
        <v>0.16177258949347473</v>
      </c>
      <c r="G72" s="2">
        <f t="shared" si="7"/>
        <v>0.14434495079331944</v>
      </c>
      <c r="H72" s="2">
        <f t="shared" si="7"/>
        <v>0.12727190538986943</v>
      </c>
      <c r="I72" s="2">
        <f t="shared" si="7"/>
        <v>0.10071589488094057</v>
      </c>
      <c r="J72" s="2">
        <f t="shared" si="7"/>
        <v>8.4553173254736658E-2</v>
      </c>
      <c r="K72" s="2">
        <f t="shared" si="7"/>
        <v>6.8710015999999596E-2</v>
      </c>
      <c r="L72" s="2">
        <f t="shared" si="7"/>
        <v>5.3177931034482873E-2</v>
      </c>
      <c r="M72" s="2">
        <f t="shared" si="7"/>
        <v>2.915254237288134E-2</v>
      </c>
      <c r="N72" s="2">
        <f t="shared" si="7"/>
        <v>0</v>
      </c>
      <c r="O72" s="31"/>
    </row>
    <row r="73" spans="1:21">
      <c r="C73" s="2"/>
      <c r="D73" s="2"/>
      <c r="E73" s="2"/>
      <c r="F73" s="2"/>
      <c r="G73" s="2"/>
      <c r="H73" s="2"/>
      <c r="I73" s="2"/>
      <c r="J73" s="2"/>
      <c r="K73" s="2"/>
      <c r="L73" s="2"/>
      <c r="M73" s="2"/>
      <c r="N73" s="2"/>
      <c r="O73" s="31"/>
    </row>
    <row r="75" spans="1:21" ht="15.75">
      <c r="A75" s="35" t="s">
        <v>21</v>
      </c>
    </row>
    <row r="76" spans="1:21" ht="22.5" customHeight="1">
      <c r="A76" s="8">
        <v>12</v>
      </c>
      <c r="C76" s="3">
        <f>$N$72</f>
        <v>0</v>
      </c>
      <c r="R76" s="14"/>
    </row>
    <row r="77" spans="1:21">
      <c r="A77" s="8">
        <v>11</v>
      </c>
      <c r="C77" s="3">
        <f>$M$72</f>
        <v>2.915254237288134E-2</v>
      </c>
      <c r="D77" s="3">
        <f>$N$72</f>
        <v>0</v>
      </c>
      <c r="R77" s="14"/>
    </row>
    <row r="78" spans="1:21">
      <c r="A78" s="8">
        <v>10</v>
      </c>
      <c r="C78" s="3">
        <f>$L$72</f>
        <v>5.3177931034482873E-2</v>
      </c>
      <c r="D78" s="3">
        <f>$M$72</f>
        <v>2.915254237288134E-2</v>
      </c>
      <c r="E78" s="3">
        <f>$N$72</f>
        <v>0</v>
      </c>
      <c r="R78" s="14"/>
    </row>
    <row r="79" spans="1:21">
      <c r="A79" s="8">
        <v>9</v>
      </c>
      <c r="C79" s="3">
        <f>$K$72</f>
        <v>6.8710015999999596E-2</v>
      </c>
      <c r="D79" s="3">
        <f>$L$72</f>
        <v>5.3177931034482873E-2</v>
      </c>
      <c r="E79" s="3">
        <f>$M$72</f>
        <v>2.915254237288134E-2</v>
      </c>
      <c r="F79" s="3">
        <f>$N$72</f>
        <v>0</v>
      </c>
      <c r="R79" s="14"/>
    </row>
    <row r="80" spans="1:21">
      <c r="A80" s="8">
        <v>8</v>
      </c>
      <c r="C80" s="3">
        <f>$J$72</f>
        <v>8.4553173254736658E-2</v>
      </c>
      <c r="D80" s="3">
        <f>$K$72</f>
        <v>6.8710015999999596E-2</v>
      </c>
      <c r="E80" s="3">
        <f>$L$72</f>
        <v>5.3177931034482873E-2</v>
      </c>
      <c r="F80" s="3">
        <f>$M$72</f>
        <v>2.915254237288134E-2</v>
      </c>
      <c r="G80" s="3">
        <f>$N$72</f>
        <v>0</v>
      </c>
      <c r="R80" s="14"/>
    </row>
    <row r="81" spans="1:18">
      <c r="A81" s="8">
        <v>7</v>
      </c>
      <c r="C81" s="3">
        <f>$I$72</f>
        <v>0.10071589488094057</v>
      </c>
      <c r="D81" s="3">
        <f>$J$72</f>
        <v>8.4553173254736658E-2</v>
      </c>
      <c r="E81" s="3">
        <f>$K$72</f>
        <v>6.8710015999999596E-2</v>
      </c>
      <c r="F81" s="3">
        <f>$L$72</f>
        <v>5.3177931034482873E-2</v>
      </c>
      <c r="G81" s="3">
        <f>$M$72</f>
        <v>2.915254237288134E-2</v>
      </c>
      <c r="H81" s="3">
        <f>$N$72</f>
        <v>0</v>
      </c>
      <c r="R81" s="14"/>
    </row>
    <row r="82" spans="1:18">
      <c r="A82" s="8">
        <v>6</v>
      </c>
      <c r="C82" s="3">
        <f>$H$72</f>
        <v>0.12727190538986943</v>
      </c>
      <c r="D82" s="3">
        <f>$I$72</f>
        <v>0.10071589488094057</v>
      </c>
      <c r="E82" s="3">
        <f>$J$72</f>
        <v>8.4553173254736658E-2</v>
      </c>
      <c r="F82" s="3">
        <f>$K$72</f>
        <v>6.8710015999999596E-2</v>
      </c>
      <c r="G82" s="3">
        <f>$L$72</f>
        <v>5.3177931034482873E-2</v>
      </c>
      <c r="H82" s="3">
        <f>$M$72</f>
        <v>2.915254237288134E-2</v>
      </c>
      <c r="I82" s="3">
        <f>$N$72</f>
        <v>0</v>
      </c>
      <c r="R82" s="14"/>
    </row>
    <row r="83" spans="1:18">
      <c r="A83" s="8">
        <v>5</v>
      </c>
      <c r="C83" s="3">
        <f>$G$72</f>
        <v>0.14434495079331944</v>
      </c>
      <c r="D83" s="3">
        <f>$H$72</f>
        <v>0.12727190538986943</v>
      </c>
      <c r="E83" s="3">
        <f>$I$72</f>
        <v>0.10071589488094057</v>
      </c>
      <c r="F83" s="3">
        <f>$J$72</f>
        <v>8.4553173254736658E-2</v>
      </c>
      <c r="G83" s="3">
        <f>$K$72</f>
        <v>6.8710015999999596E-2</v>
      </c>
      <c r="H83" s="3">
        <f>$L$72</f>
        <v>5.3177931034482873E-2</v>
      </c>
      <c r="I83" s="3">
        <f>$M$72</f>
        <v>2.915254237288134E-2</v>
      </c>
      <c r="J83" s="3">
        <f>$N$72</f>
        <v>0</v>
      </c>
      <c r="R83" s="14"/>
    </row>
    <row r="84" spans="1:18">
      <c r="A84" s="8">
        <v>4</v>
      </c>
      <c r="C84" s="3">
        <f>$F$72</f>
        <v>0.16177258949347473</v>
      </c>
      <c r="D84" s="3">
        <f>$G$72</f>
        <v>0.14434495079331944</v>
      </c>
      <c r="E84" s="3">
        <f>$H$72</f>
        <v>0.12727190538986943</v>
      </c>
      <c r="F84" s="3">
        <f>$I$72</f>
        <v>0.10071589488094057</v>
      </c>
      <c r="G84" s="3">
        <f>$J$72</f>
        <v>8.4553173254736658E-2</v>
      </c>
      <c r="H84" s="3">
        <f>$K$72</f>
        <v>6.8710015999999596E-2</v>
      </c>
      <c r="I84" s="3">
        <f>$L$72</f>
        <v>5.3177931034482873E-2</v>
      </c>
      <c r="J84" s="3">
        <f>$M$72</f>
        <v>2.915254237288134E-2</v>
      </c>
      <c r="K84" s="3">
        <f>$N$72</f>
        <v>0</v>
      </c>
      <c r="R84" s="14"/>
    </row>
    <row r="85" spans="1:18">
      <c r="A85" s="8">
        <v>3</v>
      </c>
      <c r="C85" s="3">
        <f>$E$72</f>
        <v>0.17956492155849602</v>
      </c>
      <c r="D85" s="3">
        <f>$F$72</f>
        <v>0.16177258949347473</v>
      </c>
      <c r="E85" s="3">
        <f>$G$72</f>
        <v>0.14434495079331944</v>
      </c>
      <c r="F85" s="3">
        <f>$H$72</f>
        <v>0.12727190538986943</v>
      </c>
      <c r="G85" s="3">
        <f>$I$72</f>
        <v>0.10071589488094057</v>
      </c>
      <c r="H85" s="3">
        <f>$J$72</f>
        <v>8.4553173254736658E-2</v>
      </c>
      <c r="I85" s="3">
        <f>$K$72</f>
        <v>6.8710015999999596E-2</v>
      </c>
      <c r="J85" s="3">
        <f>$L$72</f>
        <v>5.3177931034482873E-2</v>
      </c>
      <c r="K85" s="3">
        <f>$M$72</f>
        <v>2.915254237288134E-2</v>
      </c>
      <c r="L85" s="3">
        <f>$N$72</f>
        <v>0</v>
      </c>
      <c r="R85" s="14"/>
    </row>
    <row r="86" spans="1:18">
      <c r="A86" s="8">
        <v>2</v>
      </c>
      <c r="C86" s="3">
        <f>$D$72</f>
        <v>0.20903178865554195</v>
      </c>
      <c r="D86" s="3">
        <f>$E$72</f>
        <v>0.17956492155849602</v>
      </c>
      <c r="E86" s="3">
        <f>$F$72</f>
        <v>0.16177258949347473</v>
      </c>
      <c r="F86" s="3">
        <f>$G$72</f>
        <v>0.14434495079331944</v>
      </c>
      <c r="G86" s="3">
        <f>$H$72</f>
        <v>0.12727190538986943</v>
      </c>
      <c r="H86" s="3">
        <f>$I$72</f>
        <v>0.10071589488094057</v>
      </c>
      <c r="I86" s="3">
        <f>$J$72</f>
        <v>8.4553173254736658E-2</v>
      </c>
      <c r="J86" s="3">
        <f>$K$72</f>
        <v>6.8710015999999596E-2</v>
      </c>
      <c r="K86" s="3">
        <f>$L$72</f>
        <v>5.3177931034482873E-2</v>
      </c>
      <c r="L86" s="3">
        <f>$M$72</f>
        <v>2.915254237288134E-2</v>
      </c>
      <c r="M86" s="3">
        <f>$N$72</f>
        <v>0</v>
      </c>
      <c r="R86" s="14"/>
    </row>
    <row r="87" spans="1:18">
      <c r="A87" s="9">
        <v>1</v>
      </c>
      <c r="B87" s="4"/>
      <c r="C87" s="21">
        <f>$C$72</f>
        <v>0.22786965538164172</v>
      </c>
      <c r="D87" s="21">
        <f>$D$72</f>
        <v>0.20903178865554195</v>
      </c>
      <c r="E87" s="21">
        <f>$E$72</f>
        <v>0.17956492155849602</v>
      </c>
      <c r="F87" s="21">
        <f>$F$72</f>
        <v>0.16177258949347473</v>
      </c>
      <c r="G87" s="21">
        <f>$G$72</f>
        <v>0.14434495079331944</v>
      </c>
      <c r="H87" s="21">
        <f>$H$72</f>
        <v>0.12727190538986943</v>
      </c>
      <c r="I87" s="21">
        <f>$I$72</f>
        <v>0.10071589488094057</v>
      </c>
      <c r="J87" s="21">
        <f>$J$72</f>
        <v>8.4553173254736658E-2</v>
      </c>
      <c r="K87" s="21">
        <f>$K$72</f>
        <v>6.8710015999999596E-2</v>
      </c>
      <c r="L87" s="21">
        <f>$L$72</f>
        <v>5.3177931034482873E-2</v>
      </c>
      <c r="M87" s="21">
        <f>$M$72</f>
        <v>2.915254237288134E-2</v>
      </c>
      <c r="N87" s="21">
        <f>$N$72</f>
        <v>0</v>
      </c>
      <c r="R87" s="14"/>
    </row>
    <row r="88" spans="1:18" ht="15.75">
      <c r="E88" s="36" t="s">
        <v>9</v>
      </c>
      <c r="F88" s="37">
        <f>AVERAGE(C76:N87)</f>
        <v>7.909434118331958E-2</v>
      </c>
      <c r="G88" s="38"/>
      <c r="H88" s="3"/>
      <c r="I88" s="3"/>
      <c r="J88" s="3"/>
      <c r="K88" s="3"/>
      <c r="L88" s="3"/>
      <c r="M88" s="3"/>
      <c r="N88" s="3"/>
      <c r="O88" s="3"/>
      <c r="P88" s="46"/>
      <c r="Q88" s="47"/>
      <c r="R88" s="26"/>
    </row>
    <row r="89" spans="1:18" ht="15.75">
      <c r="E89" s="36" t="s">
        <v>8</v>
      </c>
      <c r="F89" s="40">
        <f>I51*(1+F88)</f>
        <v>21.581886823666391</v>
      </c>
      <c r="G89" s="39" t="s">
        <v>0</v>
      </c>
      <c r="I89" s="3"/>
      <c r="J89" s="3"/>
      <c r="K89" s="3"/>
      <c r="L89" s="3"/>
      <c r="M89" s="3"/>
      <c r="N89" s="3"/>
      <c r="O89" s="3"/>
      <c r="P89" s="45"/>
      <c r="Q89" s="15"/>
      <c r="R89" s="26"/>
    </row>
    <row r="90" spans="1:18" ht="18.75">
      <c r="B90" s="5"/>
    </row>
  </sheetData>
  <mergeCells count="1">
    <mergeCell ref="M49:N49"/>
  </mergeCells>
  <pageMargins left="0.7" right="0.7" top="1.5" bottom="0.5" header="0.8" footer="0.3"/>
  <pageSetup scale="75" fitToHeight="2" orientation="portrait" horizontalDpi="0" verticalDpi="0" r:id="rId1"/>
  <headerFooter>
    <oddHeader>&amp;L&amp;"-,Bold"&amp;14&lt;CLIENT&gt;
&lt;PROJECT&gt;&amp;C&amp;"-,Bold"&amp;14Rough Calculation for Biomass Pile Natural Compaction
(Suitable for small piles)&amp;R9 November 2014</oddHeader>
    <oddFooter>&amp;L&amp;F&amp;CPrepared by: Paul Janzé
Advanced Biomass Consulting Inc.&amp;RPage &amp;P of &amp;N</oddFooter>
  </headerFooter>
  <rowBreaks count="2" manualBreakCount="2">
    <brk id="46" max="13" man="1"/>
    <brk id="89" max="16383" man="1"/>
  </row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T5400 Administrator</dc:creator>
  <cp:lastModifiedBy>T5400 Administrator</cp:lastModifiedBy>
  <cp:lastPrinted>2014-11-12T00:00:40Z</cp:lastPrinted>
  <dcterms:created xsi:type="dcterms:W3CDTF">2014-11-09T20:34:56Z</dcterms:created>
  <dcterms:modified xsi:type="dcterms:W3CDTF">2014-11-30T23:00:44Z</dcterms:modified>
</cp:coreProperties>
</file>